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BS" sheetId="1" r:id="rId1"/>
    <sheet name="PL" sheetId="2" r:id="rId2"/>
    <sheet name="Materility" sheetId="3" r:id="rId3"/>
    <sheet name="ตัวอย่าง" sheetId="4" r:id="rId4"/>
  </sheets>
  <definedNames>
    <definedName name="_xlnm.Print_Area" localSheetId="0">'BS'!$A$1:$G$43</definedName>
    <definedName name="_xlnm.Print_Area" localSheetId="2">'Materility'!$A$1:$I$21</definedName>
    <definedName name="_xlnm.Print_Area" localSheetId="1">'PL'!$A$1:$F$20</definedName>
  </definedNames>
  <calcPr fullCalcOnLoad="1"/>
</workbook>
</file>

<file path=xl/sharedStrings.xml><?xml version="1.0" encoding="utf-8"?>
<sst xmlns="http://schemas.openxmlformats.org/spreadsheetml/2006/main" count="135" uniqueCount="102">
  <si>
    <t xml:space="preserve">                           ผู้จัดทำ ..................................... วันที่……...……........</t>
  </si>
  <si>
    <t xml:space="preserve">                           ผู้สอบทาน ................................ วันที่............................</t>
  </si>
  <si>
    <t>ความมีสาระสำคัญ</t>
  </si>
  <si>
    <t>เกณฑ์การกำหนดสาระสำคัญ</t>
  </si>
  <si>
    <t>จำนวนเงิน(บาท)</t>
  </si>
  <si>
    <t>ตัวเลขที่นำไปใช้</t>
  </si>
  <si>
    <t>ข้อมูลอ้างอิง</t>
  </si>
  <si>
    <t>จำนวนเงิน</t>
  </si>
  <si>
    <t>ข้อมูลปัจจุบัน</t>
  </si>
  <si>
    <t>สำหรับปีสิ้นสุดวันที่ ………………………………..</t>
  </si>
  <si>
    <t>% ที่ใช้</t>
  </si>
  <si>
    <t>ข้อมูลอ้างอิงสำหรับการกำหนด Overall materiality (1)</t>
  </si>
  <si>
    <t xml:space="preserve">ความมีสาระสำคัญสำหรับงบการเงินโดยรวม </t>
  </si>
  <si>
    <t xml:space="preserve">(Overall Materiality) </t>
  </si>
  <si>
    <t xml:space="preserve">ความมีสาระสำคัญในการปฏิบัติงาน </t>
  </si>
  <si>
    <t>(Performance Materiality)</t>
  </si>
  <si>
    <t xml:space="preserve">ความมีสาระสำคัญในการแสดงข้อมูลที่ขัดต่อข้อเท็จจริง </t>
  </si>
  <si>
    <t>(Misstatement or Clearly trivial)</t>
  </si>
  <si>
    <t xml:space="preserve">ความมีสาระสำคัญเฉพาะรายการ </t>
  </si>
  <si>
    <t>(Specific Materiality)</t>
  </si>
  <si>
    <t>การกำหนดความมีสาระสำคัญ (Determine Materiality)</t>
  </si>
  <si>
    <t>การกำหนดความมีสาระสำคัญเฉพาะสำหรับประเภทของรายการใดรายการหนึ่ง</t>
  </si>
  <si>
    <t xml:space="preserve">   (2)  % ที่นำมาใช้ในการกำหนด Overall materiality ขึ้นอยู่การประเมินความเสี่ยงและดุลยพินิจของผู้สอบบัญชี</t>
  </si>
  <si>
    <t>หมายเหตุ :</t>
  </si>
  <si>
    <t xml:space="preserve">   (1)  ** อ้างอิงหน้า 61 Guide to Using International Standards on Auditing in the Audits of Small- and Medium-Sized Entities V2 : IFAC</t>
  </si>
  <si>
    <t>รายได้รวม/ ค่าใช้จ่ายรวม (1-3%) **</t>
  </si>
  <si>
    <t>สินทรัพย์รวม (1-3%) **</t>
  </si>
  <si>
    <t>สินทรัพย์สุทธิ (3-5%) **</t>
  </si>
  <si>
    <t>สำนักงานพิจารณาระดับความมีสาระสำคัญโดยใช้ดุลยพินิจของผู้สอบบัญชีโดยคำนึงถึงสภาพแวดล้อม  อันเนื่องมาจาก_____________________</t>
  </si>
  <si>
    <t>ดังนั้นสำนักงานจึงตัดสินใจที่จะกำหนดระดับความมีสาระสำคัญไว้ที่ร้อยละ ______ ของ_____________</t>
  </si>
  <si>
    <t>…….. % ของ ………………..</t>
  </si>
  <si>
    <t>60 - 85% ของ Overall materiality **</t>
  </si>
  <si>
    <t>5% ของ Overall materiality</t>
  </si>
  <si>
    <t>5% ของ กำไรก่อนภาษีเงินได้</t>
  </si>
  <si>
    <t>กำไรก่อนภาษีเงินได้ (3-7%) **</t>
  </si>
  <si>
    <t>สำนักงานกำหนด Overall materiality เลือกจากเกณฑ์ 5% ของกำไรก่อนภาษีเงินได้ โดยใช้ข้อมูลจากงบการเงินปีก่อนที่ผ่านการตรวจสอบแล้ว</t>
  </si>
  <si>
    <t>สอดคล้องกับการเจริญเติบโตของยอดขายและผลกำไรในปัจจุบันรวมทั้งผู้บริหารและผู้ถือหุ้นให้ความสำคัญต่อกำไรและต่อผลประกอบการของธุรกิจเป็นสำคัญ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</si>
  <si>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</si>
  <si>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</si>
  <si>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</si>
  <si>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เงินลงทุนชั่วคราว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</si>
  <si>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</si>
  <si>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</si>
  <si>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</si>
  <si>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</si>
  <si>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</si>
  <si>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</si>
  <si>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</si>
  <si>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</si>
  <si>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</si>
  <si>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</si>
  <si>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ส่วนของผู้ถือหุ้น</t>
  </si>
  <si>
    <t>ทุนเรือนหุ้น</t>
  </si>
  <si>
    <t>กำไรสะสม</t>
  </si>
  <si>
    <t>รวมส่วนของผู้ถือหุ้น</t>
  </si>
  <si>
    <t>รวมหนี้สินและส่วนของผู้ถือหุ้น</t>
  </si>
  <si>
    <t>งบแสดงฐานะการเงิน</t>
  </si>
  <si>
    <t>บาท</t>
  </si>
  <si>
    <t>งบการเงินรวม</t>
  </si>
  <si>
    <t>2558</t>
  </si>
  <si>
    <t>ลูกหนี้การค้าและลูกหนี้อื่น</t>
  </si>
  <si>
    <t xml:space="preserve">สินค้าคงเหลือ </t>
  </si>
  <si>
    <t>เงินฝากประจำที่ติดภาระค้ำประกัน</t>
  </si>
  <si>
    <t xml:space="preserve">ที่ดิน อาคารและอุปกรณ์ </t>
  </si>
  <si>
    <t>รวมสินทรัพย์ไม่หมุนเวียน</t>
  </si>
  <si>
    <t>เจ้าหนี้การค้าและเจ้าหนี้อื่น</t>
  </si>
  <si>
    <t>ภาษีเงินได้ค้างจ่าย</t>
  </si>
  <si>
    <t>หนี้สินไม่หมุนเวียน</t>
  </si>
  <si>
    <t xml:space="preserve">     ทุนจดทะเบียน </t>
  </si>
  <si>
    <t xml:space="preserve">     ทุนที่ออกและชำระแล้ว</t>
  </si>
  <si>
    <t xml:space="preserve">     ส่วนที่ยังไม่ได้จัดสรร</t>
  </si>
  <si>
    <t>สำหรับปีสิ้นสุดวันที่ 31 ธันวาคม  2558</t>
  </si>
  <si>
    <t>รายได้จากการขาย</t>
  </si>
  <si>
    <t>ต้นทุนขาย</t>
  </si>
  <si>
    <t>รายได้อื่น</t>
  </si>
  <si>
    <t>ค่าใช้จ่ายในการขาย</t>
  </si>
  <si>
    <t>ค่าใช้จ่ายในการบริหาร</t>
  </si>
  <si>
    <t>กำไรก่อนค่าใช้จ่ายภาษีเงินได้</t>
  </si>
  <si>
    <t>ค่าใช้จ่ายภาษีเงินได้</t>
  </si>
  <si>
    <t>งบกำไรขาดทุน</t>
  </si>
  <si>
    <t>เงินเบิกเกินบัญชีและเงินกู้ยืมระยะสั้นจากสถาบันการเงิน</t>
  </si>
  <si>
    <t>เงินกู้ยืมระยะยาว</t>
  </si>
  <si>
    <t>ส่วนของหนี้สินระยะยาวที่ถึงกำหนดชำระภายในหนึ่งปี</t>
  </si>
  <si>
    <t>ณ วันที่  31 ธันวาคม  พ.ศ 2558</t>
  </si>
  <si>
    <t xml:space="preserve">        หุ้นสามัญ 100,000 หุ้น มูลค่าหุ้นละ 100 บาท</t>
  </si>
  <si>
    <t>รวมรายได้</t>
  </si>
  <si>
    <t>รายได้</t>
  </si>
  <si>
    <t>ค่าใช้จ่าย</t>
  </si>
  <si>
    <t>รวมค่าใช้จ่าย</t>
  </si>
  <si>
    <t>ต้นทุนทางการเงิน</t>
  </si>
  <si>
    <t>กำไรก่อนต้นทุนทางการเงินและค่าใช้จ่ายภาษีเงินได้</t>
  </si>
  <si>
    <t>กำไรสุทธิ</t>
  </si>
  <si>
    <t>รายได้รวม (1-3%) **</t>
  </si>
  <si>
    <t>75% ของ Overall materiality**</t>
  </si>
  <si>
    <t>กำหนดความมีสาระสำคัญเฉพาะสินทรัพย์และหนี้สินอื่น (5% ของรายการนั้น)</t>
  </si>
  <si>
    <t>5% ของสินทรัพย์และหนี้สินอื่น</t>
  </si>
  <si>
    <t>สำหรับปี สิ้นสุดวันที่ 31 ธันวาคม 2559</t>
  </si>
  <si>
    <t>การกำหนดความมีสาระสำคัญ (Determine Materiality) สำหรับการตรวจสอบ ปี สิ้นสุดวันที่ 31 ธันวาคม 2559</t>
  </si>
  <si>
    <t>บริษัท ลูกค้าสอบบัญชี จำกัด</t>
  </si>
  <si>
    <t>บริษัท ………………………………………….จำกัด (ชื่อลูกค้า)</t>
  </si>
  <si>
    <t>รายการสินทรัพย์และหนี้สินอื่น มีจำนวนเงินต่ำกว่า ความมีสาระสำคัญในการปฏิบัติงาน แต่มีความสำคัญในการแสดงรายการในงบการเงิน</t>
  </si>
  <si>
    <t xml:space="preserve">ดังนั้นสำนักงาน กำหนดความมีสาระสำคัญเฉพาะสินทรัพย์และหนี้สินอื่น (5% ของรายการนั้น) 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</si>
</sst>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&quot;S$&quot;* #,##0.00_-;\-&quot;S$&quot;* #,##0.00_-;_-&quot;S$&quot;* &quot;-&quot;??_-;_-@_-"/>
    <numFmt numFmtId="204" formatCode="_-* #,##0\ _F_B_-;\-* #,##0\ _F_B_-;_-* &quot;-&quot;\ _F_B_-;_-@_-"/>
    <numFmt numFmtId="205" formatCode="_-* #,##0.00\ _F_B_-;\-* #,##0.00\ _F_B_-;_-* &quot;-&quot;??\ _F_B_-;_-@_-"/>
    <numFmt numFmtId="206" formatCode="&quot;฿&quot;\t#,##0_);[Red]\(&quot;฿&quot;\t#,##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_(* #,##0.00_);_(* \(#,##0.00\);_(* &quot;-&quot;_);_(@_)"/>
    <numFmt numFmtId="212" formatCode="_(* #,##0.0_);_(* \(#,##0.0\);_(* &quot;-&quot;??_);_(@_)"/>
    <numFmt numFmtId="213" formatCode="_(* #,##0_);_(* \(#,##0\);_(* &quot;-&quot;??_);_(@_)"/>
    <numFmt numFmtId="214" formatCode="#,##0;[Red]\(#,##0\);\-"/>
    <numFmt numFmtId="215" formatCode="General_)"/>
    <numFmt numFmtId="216" formatCode="#,##0.00;\(#,##0.00\)"/>
    <numFmt numFmtId="217" formatCode="#,##0.00;[Red]\(#,##0.00\);\-"/>
    <numFmt numFmtId="218" formatCode="#,##0;[Red]\(#,##0\)"/>
    <numFmt numFmtId="219" formatCode="#,##0.0;[Red]\(#,##0.0\);\-"/>
    <numFmt numFmtId="220" formatCode="#,##0;\(#,##0\)"/>
    <numFmt numFmtId="221" formatCode="_-* #,##0.000_-;\-* #,##0.0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ngsana New"/>
      <family val="1"/>
    </font>
    <font>
      <b/>
      <sz val="20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4"/>
      <name val="Cordia New"/>
      <family val="2"/>
    </font>
    <font>
      <sz val="11"/>
      <color indexed="8"/>
      <name val="Tahoma"/>
      <family val="2"/>
    </font>
    <font>
      <sz val="12"/>
      <name val="Helv"/>
      <family val="0"/>
    </font>
    <font>
      <sz val="8"/>
      <name val="Arial"/>
      <family val="2"/>
    </font>
    <font>
      <sz val="7"/>
      <name val="Small Fonts"/>
      <family val="2"/>
    </font>
    <font>
      <sz val="10"/>
      <name val="Arial"/>
      <family val="2"/>
    </font>
    <font>
      <u val="single"/>
      <sz val="16"/>
      <name val="Angsana New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0"/>
      <name val="Courier"/>
      <family val="3"/>
    </font>
    <font>
      <b/>
      <sz val="14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Angsana New"/>
      <family val="1"/>
    </font>
    <font>
      <b/>
      <sz val="28"/>
      <color indexed="8"/>
      <name val="Angsana New"/>
      <family val="0"/>
    </font>
    <font>
      <sz val="40"/>
      <color indexed="55"/>
      <name val="Tahoma"/>
      <family val="0"/>
    </font>
    <font>
      <sz val="44"/>
      <color indexed="55"/>
      <name val="Tahoma"/>
      <family val="0"/>
    </font>
    <font>
      <sz val="48"/>
      <color indexed="55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sz val="14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203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8" fillId="0" borderId="0">
      <alignment/>
      <protection/>
    </xf>
    <xf numFmtId="205" fontId="8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38" fontId="9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1" applyNumberFormat="0" applyAlignment="0" applyProtection="0"/>
    <xf numFmtId="10" fontId="9" fillId="32" borderId="6" applyNumberFormat="0" applyBorder="0" applyAlignment="0" applyProtection="0"/>
    <xf numFmtId="0" fontId="54" fillId="0" borderId="7" applyNumberFormat="0" applyFill="0" applyAlignment="0" applyProtection="0"/>
    <xf numFmtId="0" fontId="55" fillId="33" borderId="0" applyNumberFormat="0" applyBorder="0" applyAlignment="0" applyProtection="0"/>
    <xf numFmtId="37" fontId="10" fillId="0" borderId="0">
      <alignment/>
      <protection/>
    </xf>
    <xf numFmtId="206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15" fontId="17" fillId="0" borderId="0">
      <alignment/>
      <protection/>
    </xf>
    <xf numFmtId="0" fontId="0" fillId="34" borderId="8" applyNumberFormat="0" applyFont="0" applyAlignment="0" applyProtection="0"/>
    <xf numFmtId="0" fontId="56" fillId="27" borderId="9" applyNumberFormat="0" applyAlignment="0" applyProtection="0"/>
    <xf numFmtId="9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" fontId="11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>
      <alignment/>
      <protection/>
    </xf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92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194" fontId="2" fillId="0" borderId="12" xfId="42" applyFont="1" applyBorder="1" applyAlignment="1">
      <alignment/>
    </xf>
    <xf numFmtId="194" fontId="4" fillId="0" borderId="12" xfId="42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194" fontId="2" fillId="0" borderId="13" xfId="42" applyFont="1" applyBorder="1" applyAlignment="1">
      <alignment/>
    </xf>
    <xf numFmtId="194" fontId="4" fillId="0" borderId="13" xfId="42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92" fontId="2" fillId="0" borderId="0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/>
    </xf>
    <xf numFmtId="9" fontId="2" fillId="0" borderId="6" xfId="0" applyNumberFormat="1" applyFont="1" applyBorder="1" applyAlignment="1">
      <alignment horizontal="center"/>
    </xf>
    <xf numFmtId="194" fontId="2" fillId="0" borderId="6" xfId="42" applyFont="1" applyFill="1" applyBorder="1" applyAlignment="1">
      <alignment/>
    </xf>
    <xf numFmtId="194" fontId="2" fillId="0" borderId="6" xfId="42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0" fontId="2" fillId="0" borderId="0" xfId="42" applyNumberFormat="1" applyFont="1" applyAlignment="1">
      <alignment horizontal="left"/>
    </xf>
    <xf numFmtId="0" fontId="2" fillId="0" borderId="12" xfId="0" applyFont="1" applyBorder="1" applyAlignment="1">
      <alignment wrapText="1"/>
    </xf>
    <xf numFmtId="194" fontId="2" fillId="0" borderId="0" xfId="42" applyFont="1" applyBorder="1" applyAlignment="1">
      <alignment/>
    </xf>
    <xf numFmtId="194" fontId="4" fillId="0" borderId="0" xfId="42" applyFont="1" applyFill="1" applyBorder="1" applyAlignment="1">
      <alignment/>
    </xf>
    <xf numFmtId="194" fontId="2" fillId="0" borderId="0" xfId="42" applyFont="1" applyFill="1" applyBorder="1" applyAlignment="1">
      <alignment/>
    </xf>
    <xf numFmtId="194" fontId="2" fillId="0" borderId="0" xfId="42" applyFont="1" applyBorder="1" applyAlignment="1">
      <alignment/>
    </xf>
    <xf numFmtId="0" fontId="4" fillId="4" borderId="6" xfId="0" applyFont="1" applyFill="1" applyBorder="1" applyAlignment="1">
      <alignment horizontal="center"/>
    </xf>
    <xf numFmtId="192" fontId="4" fillId="4" borderId="6" xfId="0" applyNumberFormat="1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6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42" applyNumberFormat="1" applyFont="1" applyAlignment="1">
      <alignment horizontal="left"/>
    </xf>
    <xf numFmtId="213" fontId="2" fillId="0" borderId="6" xfId="42" applyNumberFormat="1" applyFont="1" applyFill="1" applyBorder="1" applyAlignment="1">
      <alignment/>
    </xf>
    <xf numFmtId="213" fontId="2" fillId="0" borderId="6" xfId="42" applyNumberFormat="1" applyFont="1" applyBorder="1" applyAlignment="1">
      <alignment/>
    </xf>
    <xf numFmtId="213" fontId="2" fillId="0" borderId="12" xfId="42" applyNumberFormat="1" applyFont="1" applyBorder="1" applyAlignment="1">
      <alignment/>
    </xf>
    <xf numFmtId="213" fontId="2" fillId="0" borderId="12" xfId="0" applyNumberFormat="1" applyFont="1" applyFill="1" applyBorder="1" applyAlignment="1">
      <alignment/>
    </xf>
    <xf numFmtId="213" fontId="2" fillId="0" borderId="13" xfId="42" applyNumberFormat="1" applyFont="1" applyBorder="1" applyAlignment="1">
      <alignment/>
    </xf>
    <xf numFmtId="213" fontId="4" fillId="0" borderId="13" xfId="42" applyNumberFormat="1" applyFont="1" applyFill="1" applyBorder="1" applyAlignment="1">
      <alignment/>
    </xf>
    <xf numFmtId="213" fontId="2" fillId="0" borderId="13" xfId="0" applyNumberFormat="1" applyFont="1" applyBorder="1" applyAlignment="1">
      <alignment horizontal="center"/>
    </xf>
    <xf numFmtId="0" fontId="61" fillId="0" borderId="0" xfId="0" applyFont="1" applyAlignment="1">
      <alignment/>
    </xf>
    <xf numFmtId="214" fontId="15" fillId="0" borderId="0" xfId="0" applyNumberFormat="1" applyFont="1" applyAlignment="1">
      <alignment horizontal="center"/>
    </xf>
    <xf numFmtId="214" fontId="14" fillId="0" borderId="0" xfId="0" applyNumberFormat="1" applyFont="1" applyAlignment="1">
      <alignment/>
    </xf>
    <xf numFmtId="214" fontId="14" fillId="0" borderId="0" xfId="0" applyNumberFormat="1" applyFont="1" applyAlignment="1">
      <alignment horizontal="center"/>
    </xf>
    <xf numFmtId="214" fontId="14" fillId="0" borderId="0" xfId="0" applyNumberFormat="1" applyFont="1" applyBorder="1" applyAlignment="1">
      <alignment/>
    </xf>
    <xf numFmtId="214" fontId="16" fillId="0" borderId="0" xfId="0" applyNumberFormat="1" applyFont="1" applyAlignment="1">
      <alignment horizontal="center"/>
    </xf>
    <xf numFmtId="214" fontId="14" fillId="0" borderId="0" xfId="0" applyNumberFormat="1" applyFont="1" applyBorder="1" applyAlignment="1">
      <alignment horizontal="center"/>
    </xf>
    <xf numFmtId="214" fontId="15" fillId="0" borderId="0" xfId="0" applyNumberFormat="1" applyFont="1" applyAlignment="1" applyProtection="1">
      <alignment horizontal="left"/>
      <protection/>
    </xf>
    <xf numFmtId="214" fontId="14" fillId="0" borderId="0" xfId="0" applyNumberFormat="1" applyFont="1" applyAlignment="1" applyProtection="1">
      <alignment horizontal="left"/>
      <protection/>
    </xf>
    <xf numFmtId="214" fontId="14" fillId="0" borderId="0" xfId="72" applyNumberFormat="1" applyFont="1" applyProtection="1">
      <alignment/>
      <protection/>
    </xf>
    <xf numFmtId="214" fontId="14" fillId="0" borderId="0" xfId="0" applyNumberFormat="1" applyFont="1" applyAlignment="1" applyProtection="1">
      <alignment horizontal="center"/>
      <protection/>
    </xf>
    <xf numFmtId="214" fontId="14" fillId="0" borderId="0" xfId="0" applyNumberFormat="1" applyFont="1" applyAlignment="1" applyProtection="1">
      <alignment horizontal="right"/>
      <protection/>
    </xf>
    <xf numFmtId="214" fontId="14" fillId="0" borderId="0" xfId="0" applyNumberFormat="1" applyFont="1" applyBorder="1" applyAlignment="1" applyProtection="1">
      <alignment horizontal="center"/>
      <protection/>
    </xf>
    <xf numFmtId="214" fontId="14" fillId="0" borderId="0" xfId="0" applyNumberFormat="1" applyFont="1" applyBorder="1" applyAlignment="1" applyProtection="1">
      <alignment horizontal="right"/>
      <protection/>
    </xf>
    <xf numFmtId="214" fontId="14" fillId="0" borderId="0" xfId="0" applyNumberFormat="1" applyFont="1" applyBorder="1" applyAlignment="1" applyProtection="1">
      <alignment horizontal="left"/>
      <protection/>
    </xf>
    <xf numFmtId="214" fontId="14" fillId="0" borderId="0" xfId="0" applyNumberFormat="1" applyFont="1" applyFill="1" applyAlignment="1">
      <alignment/>
    </xf>
    <xf numFmtId="214" fontId="14" fillId="0" borderId="0" xfId="0" applyNumberFormat="1" applyFont="1" applyFill="1" applyAlignment="1" applyProtection="1">
      <alignment horizontal="left"/>
      <protection/>
    </xf>
    <xf numFmtId="214" fontId="14" fillId="0" borderId="0" xfId="0" applyNumberFormat="1" applyFont="1" applyFill="1" applyAlignment="1" applyProtection="1">
      <alignment horizontal="center"/>
      <protection/>
    </xf>
    <xf numFmtId="214" fontId="14" fillId="0" borderId="14" xfId="0" applyNumberFormat="1" applyFont="1" applyFill="1" applyBorder="1" applyAlignment="1" applyProtection="1">
      <alignment horizontal="right"/>
      <protection/>
    </xf>
    <xf numFmtId="214" fontId="14" fillId="0" borderId="14" xfId="0" applyNumberFormat="1" applyFont="1" applyBorder="1" applyAlignment="1" applyProtection="1">
      <alignment horizontal="right"/>
      <protection/>
    </xf>
    <xf numFmtId="214" fontId="14" fillId="0" borderId="14" xfId="0" applyNumberFormat="1" applyFont="1" applyBorder="1" applyAlignment="1">
      <alignment/>
    </xf>
    <xf numFmtId="217" fontId="14" fillId="0" borderId="0" xfId="0" applyNumberFormat="1" applyFont="1" applyAlignment="1">
      <alignment/>
    </xf>
    <xf numFmtId="43" fontId="14" fillId="0" borderId="0" xfId="42" applyNumberFormat="1" applyFont="1" applyAlignment="1">
      <alignment/>
    </xf>
    <xf numFmtId="43" fontId="14" fillId="0" borderId="0" xfId="42" applyNumberFormat="1" applyFont="1" applyBorder="1" applyAlignment="1">
      <alignment horizontal="center"/>
    </xf>
    <xf numFmtId="214" fontId="14" fillId="0" borderId="14" xfId="72" applyNumberFormat="1" applyFont="1" applyBorder="1" applyProtection="1">
      <alignment/>
      <protection/>
    </xf>
    <xf numFmtId="214" fontId="14" fillId="0" borderId="15" xfId="72" applyNumberFormat="1" applyFont="1" applyBorder="1" applyProtection="1">
      <alignment/>
      <protection/>
    </xf>
    <xf numFmtId="214" fontId="14" fillId="0" borderId="16" xfId="0" applyNumberFormat="1" applyFont="1" applyBorder="1" applyAlignment="1">
      <alignment/>
    </xf>
    <xf numFmtId="214" fontId="14" fillId="0" borderId="0" xfId="0" applyNumberFormat="1" applyFont="1" applyAlignment="1" applyProtection="1" quotePrefix="1">
      <alignment horizontal="left"/>
      <protection/>
    </xf>
    <xf numFmtId="214" fontId="15" fillId="0" borderId="0" xfId="0" applyNumberFormat="1" applyFont="1" applyAlignment="1" applyProtection="1" quotePrefix="1">
      <alignment horizontal="left"/>
      <protection/>
    </xf>
    <xf numFmtId="214" fontId="14" fillId="0" borderId="17" xfId="0" applyNumberFormat="1" applyFont="1" applyBorder="1" applyAlignment="1" applyProtection="1">
      <alignment horizontal="right"/>
      <protection/>
    </xf>
    <xf numFmtId="214" fontId="14" fillId="0" borderId="17" xfId="0" applyNumberFormat="1" applyFont="1" applyBorder="1" applyAlignment="1">
      <alignment/>
    </xf>
    <xf numFmtId="214" fontId="14" fillId="0" borderId="15" xfId="0" applyNumberFormat="1" applyFont="1" applyBorder="1" applyAlignment="1" applyProtection="1">
      <alignment horizontal="right"/>
      <protection/>
    </xf>
    <xf numFmtId="214" fontId="14" fillId="0" borderId="15" xfId="0" applyNumberFormat="1" applyFont="1" applyBorder="1" applyAlignment="1">
      <alignment/>
    </xf>
    <xf numFmtId="217" fontId="14" fillId="0" borderId="0" xfId="0" applyNumberFormat="1" applyFont="1" applyAlignment="1" applyProtection="1">
      <alignment horizontal="left"/>
      <protection/>
    </xf>
    <xf numFmtId="214" fontId="14" fillId="0" borderId="0" xfId="0" applyNumberFormat="1" applyFont="1" applyFill="1" applyAlignment="1">
      <alignment horizontal="center"/>
    </xf>
    <xf numFmtId="214" fontId="14" fillId="0" borderId="16" xfId="0" applyNumberFormat="1" applyFont="1" applyBorder="1" applyAlignment="1">
      <alignment horizontal="right"/>
    </xf>
    <xf numFmtId="214" fontId="14" fillId="0" borderId="0" xfId="0" applyNumberFormat="1" applyFont="1" applyFill="1" applyBorder="1" applyAlignment="1">
      <alignment horizontal="center"/>
    </xf>
    <xf numFmtId="214" fontId="15" fillId="0" borderId="0" xfId="0" applyNumberFormat="1" applyFont="1" applyAlignment="1">
      <alignment/>
    </xf>
    <xf numFmtId="214" fontId="16" fillId="0" borderId="0" xfId="0" applyNumberFormat="1" applyFont="1" applyAlignment="1" applyProtection="1">
      <alignment horizontal="left"/>
      <protection/>
    </xf>
    <xf numFmtId="214" fontId="13" fillId="0" borderId="0" xfId="0" applyNumberFormat="1" applyFont="1" applyAlignment="1">
      <alignment/>
    </xf>
    <xf numFmtId="214" fontId="13" fillId="0" borderId="0" xfId="0" applyNumberFormat="1" applyFont="1" applyBorder="1" applyAlignment="1">
      <alignment/>
    </xf>
    <xf numFmtId="214" fontId="13" fillId="0" borderId="0" xfId="0" applyNumberFormat="1" applyFont="1" applyBorder="1" applyAlignment="1" applyProtection="1" quotePrefix="1">
      <alignment horizontal="center"/>
      <protection/>
    </xf>
    <xf numFmtId="214" fontId="13" fillId="0" borderId="0" xfId="0" applyNumberFormat="1" applyFont="1" applyAlignment="1" applyProtection="1">
      <alignment horizontal="left"/>
      <protection/>
    </xf>
    <xf numFmtId="219" fontId="13" fillId="0" borderId="0" xfId="0" applyNumberFormat="1" applyFont="1" applyAlignment="1" applyProtection="1">
      <alignment horizontal="center"/>
      <protection/>
    </xf>
    <xf numFmtId="220" fontId="13" fillId="0" borderId="0" xfId="0" applyNumberFormat="1" applyFont="1" applyAlignment="1">
      <alignment/>
    </xf>
    <xf numFmtId="220" fontId="13" fillId="0" borderId="0" xfId="0" applyNumberFormat="1" applyFont="1" applyBorder="1" applyAlignment="1">
      <alignment/>
    </xf>
    <xf numFmtId="220" fontId="13" fillId="0" borderId="14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220" fontId="13" fillId="0" borderId="0" xfId="0" applyNumberFormat="1" applyFont="1" applyAlignment="1">
      <alignment horizontal="right"/>
    </xf>
    <xf numFmtId="214" fontId="18" fillId="0" borderId="0" xfId="0" applyNumberFormat="1" applyFont="1" applyAlignment="1" applyProtection="1">
      <alignment horizontal="left"/>
      <protection/>
    </xf>
    <xf numFmtId="220" fontId="13" fillId="0" borderId="15" xfId="0" applyNumberFormat="1" applyFont="1" applyBorder="1" applyAlignment="1">
      <alignment/>
    </xf>
    <xf numFmtId="214" fontId="13" fillId="0" borderId="0" xfId="0" applyNumberFormat="1" applyFont="1" applyAlignment="1" applyProtection="1">
      <alignment horizontal="center"/>
      <protection/>
    </xf>
    <xf numFmtId="220" fontId="13" fillId="0" borderId="15" xfId="0" applyNumberFormat="1" applyFont="1" applyBorder="1" applyAlignment="1">
      <alignment horizontal="right"/>
    </xf>
    <xf numFmtId="220" fontId="13" fillId="0" borderId="0" xfId="0" applyNumberFormat="1" applyFont="1" applyBorder="1" applyAlignment="1">
      <alignment horizontal="right"/>
    </xf>
    <xf numFmtId="220" fontId="13" fillId="0" borderId="0" xfId="46" applyNumberFormat="1" applyFont="1" applyBorder="1" applyAlignment="1">
      <alignment/>
    </xf>
    <xf numFmtId="43" fontId="13" fillId="0" borderId="0" xfId="46" applyFont="1" applyBorder="1" applyAlignment="1">
      <alignment/>
    </xf>
    <xf numFmtId="43" fontId="13" fillId="0" borderId="0" xfId="46" applyFont="1" applyAlignment="1">
      <alignment/>
    </xf>
    <xf numFmtId="220" fontId="13" fillId="0" borderId="18" xfId="0" applyNumberFormat="1" applyFont="1" applyBorder="1" applyAlignment="1">
      <alignment/>
    </xf>
    <xf numFmtId="214" fontId="14" fillId="0" borderId="0" xfId="0" applyNumberFormat="1" applyFont="1" applyAlignment="1" applyProtection="1">
      <alignment/>
      <protection/>
    </xf>
    <xf numFmtId="214" fontId="14" fillId="0" borderId="0" xfId="0" applyNumberFormat="1" applyFont="1" applyAlignment="1" applyProtection="1">
      <alignment horizontal="fill"/>
      <protection/>
    </xf>
    <xf numFmtId="214" fontId="15" fillId="0" borderId="0" xfId="0" applyNumberFormat="1" applyFont="1" applyBorder="1" applyAlignment="1">
      <alignment horizontal="center"/>
    </xf>
    <xf numFmtId="214" fontId="15" fillId="0" borderId="0" xfId="0" applyNumberFormat="1" applyFont="1" applyBorder="1" applyAlignment="1">
      <alignment/>
    </xf>
    <xf numFmtId="16" fontId="15" fillId="0" borderId="0" xfId="0" applyNumberFormat="1" applyFont="1" applyBorder="1" applyAlignment="1" quotePrefix="1">
      <alignment horizontal="center"/>
    </xf>
    <xf numFmtId="16" fontId="15" fillId="0" borderId="0" xfId="0" applyNumberFormat="1" applyFont="1" applyFill="1" applyBorder="1" applyAlignment="1" quotePrefix="1">
      <alignment horizontal="center"/>
    </xf>
    <xf numFmtId="16" fontId="15" fillId="0" borderId="14" xfId="0" applyNumberFormat="1" applyFont="1" applyBorder="1" applyAlignment="1" quotePrefix="1">
      <alignment horizontal="center"/>
    </xf>
    <xf numFmtId="214" fontId="14" fillId="0" borderId="0" xfId="0" applyNumberFormat="1" applyFont="1" applyFill="1" applyBorder="1" applyAlignment="1" applyProtection="1">
      <alignment horizontal="right"/>
      <protection/>
    </xf>
    <xf numFmtId="214" fontId="14" fillId="0" borderId="0" xfId="0" applyNumberFormat="1" applyFont="1" applyFill="1" applyBorder="1" applyAlignment="1">
      <alignment/>
    </xf>
    <xf numFmtId="214" fontId="18" fillId="0" borderId="0" xfId="0" applyNumberFormat="1" applyFont="1" applyAlignment="1">
      <alignment/>
    </xf>
    <xf numFmtId="214" fontId="15" fillId="0" borderId="0" xfId="0" applyNumberFormat="1" applyFont="1" applyAlignment="1">
      <alignment horizontal="center"/>
    </xf>
    <xf numFmtId="214" fontId="18" fillId="0" borderId="0" xfId="0" applyNumberFormat="1" applyFont="1" applyAlignment="1" applyProtection="1">
      <alignment horizontal="center"/>
      <protection/>
    </xf>
    <xf numFmtId="214" fontId="18" fillId="0" borderId="0" xfId="0" applyNumberFormat="1" applyFont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194" fontId="2" fillId="0" borderId="21" xfId="42" applyFont="1" applyBorder="1" applyAlignment="1">
      <alignment horizontal="center" vertical="top"/>
    </xf>
    <xf numFmtId="194" fontId="2" fillId="0" borderId="22" xfId="42" applyFont="1" applyBorder="1" applyAlignment="1">
      <alignment horizontal="center" vertical="top"/>
    </xf>
    <xf numFmtId="194" fontId="2" fillId="0" borderId="23" xfId="42" applyFont="1" applyBorder="1" applyAlignment="1">
      <alignment horizontal="center" vertical="top"/>
    </xf>
    <xf numFmtId="194" fontId="2" fillId="0" borderId="24" xfId="42" applyFont="1" applyBorder="1" applyAlignment="1">
      <alignment horizontal="center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omma 2" xfId="45"/>
    <cellStyle name="Comma 2 2" xfId="46"/>
    <cellStyle name="Comma 3" xfId="47"/>
    <cellStyle name="Comma 4" xfId="48"/>
    <cellStyle name="comma zerodec" xfId="49"/>
    <cellStyle name="Currency" xfId="50"/>
    <cellStyle name="Currency [0]" xfId="51"/>
    <cellStyle name="Currency1" xfId="52"/>
    <cellStyle name="Dollar (zero dec)" xfId="53"/>
    <cellStyle name="Explanatory Text" xfId="54"/>
    <cellStyle name="Followed Hyperlink" xfId="55"/>
    <cellStyle name="Good" xfId="56"/>
    <cellStyle name="Grey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Input [yellow]" xfId="64"/>
    <cellStyle name="Linked Cell" xfId="65"/>
    <cellStyle name="Neutral" xfId="66"/>
    <cellStyle name="no dec" xfId="67"/>
    <cellStyle name="Normal - Style1" xfId="68"/>
    <cellStyle name="Normal 2" xfId="69"/>
    <cellStyle name="Normal 3" xfId="70"/>
    <cellStyle name="Normal 3 2" xfId="71"/>
    <cellStyle name="Normal_BS" xfId="72"/>
    <cellStyle name="Note" xfId="73"/>
    <cellStyle name="Output" xfId="74"/>
    <cellStyle name="Percent" xfId="75"/>
    <cellStyle name="Percent [2]" xfId="76"/>
    <cellStyle name="Percent 2" xfId="77"/>
    <cellStyle name="Quantity" xfId="78"/>
    <cellStyle name="Title" xfId="79"/>
    <cellStyle name="Total" xfId="80"/>
    <cellStyle name="Warning Text" xfId="81"/>
    <cellStyle name="ปกติ 2 2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13</xdr:row>
      <xdr:rowOff>0</xdr:rowOff>
    </xdr:from>
    <xdr:ext cx="6362700" cy="752475"/>
    <xdr:sp>
      <xdr:nvSpPr>
        <xdr:cNvPr id="1" name="Rectangle 2"/>
        <xdr:cNvSpPr>
          <a:spLocks/>
        </xdr:cNvSpPr>
      </xdr:nvSpPr>
      <xdr:spPr>
        <a:xfrm rot="466686">
          <a:off x="9525" y="3476625"/>
          <a:ext cx="6362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969696"/>
              </a:solidFill>
            </a:rPr>
            <a:t>ร่างแรกสำหรับเปิดรับความคิดเห็น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10</xdr:row>
      <xdr:rowOff>190500</xdr:rowOff>
    </xdr:from>
    <xdr:ext cx="6362700" cy="752475"/>
    <xdr:sp>
      <xdr:nvSpPr>
        <xdr:cNvPr id="1" name="Rectangle 1"/>
        <xdr:cNvSpPr>
          <a:spLocks/>
        </xdr:cNvSpPr>
      </xdr:nvSpPr>
      <xdr:spPr>
        <a:xfrm rot="466686">
          <a:off x="9525" y="2905125"/>
          <a:ext cx="6362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969696"/>
              </a:solidFill>
            </a:rPr>
            <a:t>ร่างแรกสำหรับเปิดรับความคิดเห็น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9</xdr:row>
      <xdr:rowOff>161925</xdr:rowOff>
    </xdr:from>
    <xdr:ext cx="10706100" cy="809625"/>
    <xdr:sp>
      <xdr:nvSpPr>
        <xdr:cNvPr id="1" name="Rectangle 2"/>
        <xdr:cNvSpPr>
          <a:spLocks/>
        </xdr:cNvSpPr>
      </xdr:nvSpPr>
      <xdr:spPr>
        <a:xfrm rot="466686">
          <a:off x="9525" y="2981325"/>
          <a:ext cx="10706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0" i="0" u="none" baseline="0">
              <a:solidFill>
                <a:srgbClr val="969696"/>
              </a:solidFill>
            </a:rPr>
            <a:t>ร่างแรกสำหรับเปิดรับความคิดเห็น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0</xdr:rowOff>
    </xdr:from>
    <xdr:to>
      <xdr:col>1</xdr:col>
      <xdr:colOff>2333625</xdr:colOff>
      <xdr:row>1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429000" y="0"/>
          <a:ext cx="1695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ตัวอย่าง</a:t>
          </a:r>
        </a:p>
      </xdr:txBody>
    </xdr:sp>
    <xdr:clientData/>
  </xdr:twoCellAnchor>
  <xdr:oneCellAnchor>
    <xdr:from>
      <xdr:col>0</xdr:col>
      <xdr:colOff>9525</xdr:colOff>
      <xdr:row>8</xdr:row>
      <xdr:rowOff>238125</xdr:rowOff>
    </xdr:from>
    <xdr:ext cx="10706100" cy="876300"/>
    <xdr:sp>
      <xdr:nvSpPr>
        <xdr:cNvPr id="2" name="Rectangle 3"/>
        <xdr:cNvSpPr>
          <a:spLocks/>
        </xdr:cNvSpPr>
      </xdr:nvSpPr>
      <xdr:spPr>
        <a:xfrm rot="466686">
          <a:off x="9525" y="2752725"/>
          <a:ext cx="107061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solidFill>
                <a:srgbClr val="969696"/>
              </a:solidFill>
            </a:rPr>
            <a:t>ร่างแรกสำหรับเปิดรับความคิดเห็น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P11" sqref="P11"/>
    </sheetView>
  </sheetViews>
  <sheetFormatPr defaultColWidth="8.57421875" defaultRowHeight="15"/>
  <cols>
    <col min="1" max="1" width="1.7109375" style="52" customWidth="1"/>
    <col min="2" max="2" width="44.421875" style="52" customWidth="1"/>
    <col min="3" max="3" width="7.00390625" style="53" bestFit="1" customWidth="1"/>
    <col min="4" max="4" width="11.57421875" style="52" hidden="1" customWidth="1"/>
    <col min="5" max="5" width="0.71875" style="52" hidden="1" customWidth="1"/>
    <col min="6" max="6" width="0.71875" style="52" customWidth="1"/>
    <col min="7" max="7" width="11.57421875" style="52" customWidth="1"/>
    <col min="8" max="8" width="6.57421875" style="52" customWidth="1"/>
    <col min="9" max="9" width="8.57421875" style="52" bestFit="1" customWidth="1"/>
    <col min="10" max="10" width="8.421875" style="52" customWidth="1"/>
    <col min="11" max="11" width="8.57421875" style="52" bestFit="1" customWidth="1"/>
    <col min="12" max="16384" width="8.421875" style="52" customWidth="1"/>
  </cols>
  <sheetData>
    <row r="1" spans="1:7" ht="20.25">
      <c r="A1" s="118" t="s">
        <v>98</v>
      </c>
      <c r="B1" s="118"/>
      <c r="C1" s="118"/>
      <c r="D1" s="118"/>
      <c r="E1" s="118"/>
      <c r="F1" s="118"/>
      <c r="G1" s="118"/>
    </row>
    <row r="2" spans="1:7" ht="20.25">
      <c r="A2" s="118" t="s">
        <v>56</v>
      </c>
      <c r="B2" s="118"/>
      <c r="C2" s="118"/>
      <c r="D2" s="118"/>
      <c r="E2" s="118"/>
      <c r="F2" s="118"/>
      <c r="G2" s="118"/>
    </row>
    <row r="3" spans="1:7" ht="21.75" customHeight="1">
      <c r="A3" s="118" t="s">
        <v>83</v>
      </c>
      <c r="B3" s="118"/>
      <c r="C3" s="118"/>
      <c r="D3" s="118"/>
      <c r="E3" s="118"/>
      <c r="F3" s="118"/>
      <c r="G3" s="118"/>
    </row>
    <row r="4" spans="1:7" ht="5.25" customHeight="1">
      <c r="A4" s="51"/>
      <c r="B4" s="51"/>
      <c r="D4" s="53"/>
      <c r="E4" s="53"/>
      <c r="F4" s="53"/>
      <c r="G4" s="53"/>
    </row>
    <row r="5" spans="3:7" s="54" customFormat="1" ht="20.25">
      <c r="C5" s="110"/>
      <c r="D5" s="110" t="s">
        <v>58</v>
      </c>
      <c r="E5" s="110"/>
      <c r="F5" s="111"/>
      <c r="G5" s="113" t="s">
        <v>59</v>
      </c>
    </row>
    <row r="6" spans="1:7" ht="20.25">
      <c r="A6" s="88" t="s">
        <v>37</v>
      </c>
      <c r="B6" s="53"/>
      <c r="C6" s="110"/>
      <c r="D6" s="114" t="s">
        <v>59</v>
      </c>
      <c r="E6" s="110"/>
      <c r="F6" s="111"/>
      <c r="G6" s="55" t="s">
        <v>57</v>
      </c>
    </row>
    <row r="7" spans="1:7" ht="20.25">
      <c r="A7" s="57" t="s">
        <v>38</v>
      </c>
      <c r="C7" s="51"/>
      <c r="D7" s="111"/>
      <c r="E7" s="87"/>
      <c r="F7" s="111"/>
      <c r="G7" s="87"/>
    </row>
    <row r="8" spans="2:7" ht="24" customHeight="1">
      <c r="B8" s="52" t="s">
        <v>39</v>
      </c>
      <c r="D8" s="52">
        <v>291028241</v>
      </c>
      <c r="E8" s="58"/>
      <c r="F8" s="58"/>
      <c r="G8" s="52">
        <v>5000000</v>
      </c>
    </row>
    <row r="9" spans="2:7" ht="24" customHeight="1">
      <c r="B9" s="52" t="s">
        <v>40</v>
      </c>
      <c r="D9" s="52">
        <v>300000000</v>
      </c>
      <c r="E9" s="58"/>
      <c r="F9" s="58"/>
      <c r="G9" s="52">
        <v>500000</v>
      </c>
    </row>
    <row r="10" spans="2:7" ht="24" customHeight="1">
      <c r="B10" s="58" t="s">
        <v>60</v>
      </c>
      <c r="C10" s="60"/>
      <c r="D10" s="52">
        <v>78800481</v>
      </c>
      <c r="E10" s="58"/>
      <c r="F10" s="58"/>
      <c r="G10" s="61">
        <v>9000000</v>
      </c>
    </row>
    <row r="11" spans="2:9" s="65" customFormat="1" ht="24" customHeight="1">
      <c r="B11" s="66" t="s">
        <v>61</v>
      </c>
      <c r="C11" s="67"/>
      <c r="D11" s="68">
        <v>451872687</v>
      </c>
      <c r="E11" s="66"/>
      <c r="F11" s="66"/>
      <c r="G11" s="115">
        <v>70000000</v>
      </c>
      <c r="H11" s="116"/>
      <c r="I11" s="52"/>
    </row>
    <row r="12" spans="2:9" s="65" customFormat="1" ht="24" customHeight="1">
      <c r="B12" s="66" t="s">
        <v>41</v>
      </c>
      <c r="C12" s="67"/>
      <c r="D12" s="68"/>
      <c r="E12" s="66"/>
      <c r="F12" s="66"/>
      <c r="G12" s="68">
        <v>300000</v>
      </c>
      <c r="I12" s="52"/>
    </row>
    <row r="13" spans="1:12" ht="25.5" customHeight="1">
      <c r="A13" s="57" t="s">
        <v>42</v>
      </c>
      <c r="C13" s="60"/>
      <c r="D13" s="69">
        <v>1146091646</v>
      </c>
      <c r="E13" s="58"/>
      <c r="F13" s="58"/>
      <c r="G13" s="70">
        <f>SUM(G8:G12)</f>
        <v>84800000</v>
      </c>
      <c r="J13" s="71"/>
      <c r="K13" s="72"/>
      <c r="L13" s="72"/>
    </row>
    <row r="14" spans="2:7" ht="5.25" customHeight="1">
      <c r="B14" s="58"/>
      <c r="C14" s="60"/>
      <c r="D14" s="61"/>
      <c r="E14" s="58"/>
      <c r="F14" s="58"/>
      <c r="G14" s="54"/>
    </row>
    <row r="15" spans="1:7" ht="24" customHeight="1">
      <c r="A15" s="57" t="s">
        <v>43</v>
      </c>
      <c r="B15" s="58"/>
      <c r="C15" s="60"/>
      <c r="D15" s="61"/>
      <c r="E15" s="58"/>
      <c r="F15" s="58"/>
      <c r="G15" s="54"/>
    </row>
    <row r="16" spans="2:7" ht="24" customHeight="1" hidden="1">
      <c r="B16" s="58" t="s">
        <v>62</v>
      </c>
      <c r="D16" s="72">
        <v>0</v>
      </c>
      <c r="G16" s="73">
        <v>0</v>
      </c>
    </row>
    <row r="17" spans="2:7" ht="24" customHeight="1">
      <c r="B17" s="58" t="s">
        <v>63</v>
      </c>
      <c r="D17" s="52">
        <v>328028136</v>
      </c>
      <c r="G17" s="59">
        <v>120000000</v>
      </c>
    </row>
    <row r="18" spans="1:7" ht="24" customHeight="1">
      <c r="A18" s="57"/>
      <c r="B18" s="58" t="s">
        <v>44</v>
      </c>
      <c r="C18" s="56"/>
      <c r="D18" s="70">
        <v>43419</v>
      </c>
      <c r="F18" s="54"/>
      <c r="G18" s="74">
        <v>200000</v>
      </c>
    </row>
    <row r="19" spans="1:7" ht="24" customHeight="1">
      <c r="A19" s="57" t="s">
        <v>64</v>
      </c>
      <c r="B19" s="58"/>
      <c r="C19" s="56"/>
      <c r="D19" s="75">
        <v>342615040</v>
      </c>
      <c r="F19" s="54"/>
      <c r="G19" s="75">
        <f>SUM(G17:G18)</f>
        <v>120200000</v>
      </c>
    </row>
    <row r="20" spans="1:7" ht="27.75" customHeight="1" thickBot="1">
      <c r="A20" s="57" t="s">
        <v>45</v>
      </c>
      <c r="C20" s="56"/>
      <c r="D20" s="76">
        <v>1488706686</v>
      </c>
      <c r="F20" s="54"/>
      <c r="G20" s="76">
        <f>G13+G19</f>
        <v>205000000</v>
      </c>
    </row>
    <row r="21" spans="1:7" ht="13.5" customHeight="1" thickTop="1">
      <c r="A21" s="58"/>
      <c r="C21" s="56"/>
      <c r="D21" s="54"/>
      <c r="G21" s="54"/>
    </row>
    <row r="22" spans="1:7" ht="20.25">
      <c r="A22" s="88" t="s">
        <v>46</v>
      </c>
      <c r="B22" s="53"/>
      <c r="D22" s="53"/>
      <c r="E22" s="53"/>
      <c r="F22" s="53"/>
      <c r="G22" s="53"/>
    </row>
    <row r="23" spans="1:6" ht="20.25">
      <c r="A23" s="57" t="s">
        <v>47</v>
      </c>
      <c r="C23" s="56"/>
      <c r="F23" s="54"/>
    </row>
    <row r="24" spans="1:7" ht="20.25">
      <c r="A24" s="57"/>
      <c r="B24" s="52" t="s">
        <v>80</v>
      </c>
      <c r="C24" s="56"/>
      <c r="F24" s="54"/>
      <c r="G24" s="52">
        <v>500000</v>
      </c>
    </row>
    <row r="25" spans="2:7" ht="24" customHeight="1">
      <c r="B25" s="58" t="s">
        <v>65</v>
      </c>
      <c r="C25" s="62"/>
      <c r="D25" s="63">
        <v>82245665</v>
      </c>
      <c r="E25" s="61"/>
      <c r="F25" s="58"/>
      <c r="G25" s="59">
        <v>20000000</v>
      </c>
    </row>
    <row r="26" spans="2:7" ht="24" customHeight="1">
      <c r="B26" s="58" t="s">
        <v>82</v>
      </c>
      <c r="C26" s="62"/>
      <c r="D26" s="63"/>
      <c r="E26" s="61"/>
      <c r="F26" s="58"/>
      <c r="G26" s="59">
        <v>1000000</v>
      </c>
    </row>
    <row r="27" spans="2:7" ht="24" customHeight="1">
      <c r="B27" s="58" t="s">
        <v>66</v>
      </c>
      <c r="C27" s="62"/>
      <c r="D27" s="63">
        <v>13000451</v>
      </c>
      <c r="E27" s="61"/>
      <c r="F27" s="58"/>
      <c r="G27" s="61">
        <v>1500000</v>
      </c>
    </row>
    <row r="28" spans="2:7" ht="24" customHeight="1">
      <c r="B28" s="77" t="s">
        <v>48</v>
      </c>
      <c r="C28" s="56"/>
      <c r="D28" s="69">
        <v>3583531</v>
      </c>
      <c r="E28" s="61"/>
      <c r="F28" s="58"/>
      <c r="G28" s="74">
        <v>900000</v>
      </c>
    </row>
    <row r="29" spans="1:11" ht="28.5" customHeight="1">
      <c r="A29" s="78" t="s">
        <v>49</v>
      </c>
      <c r="C29" s="62"/>
      <c r="D29" s="79">
        <v>98829647</v>
      </c>
      <c r="E29" s="61"/>
      <c r="F29" s="58"/>
      <c r="G29" s="80">
        <f>SUM(G24:G28)</f>
        <v>23900000</v>
      </c>
      <c r="J29" s="72"/>
      <c r="K29" s="72"/>
    </row>
    <row r="30" spans="1:11" ht="8.25" customHeight="1">
      <c r="A30" s="78"/>
      <c r="C30" s="62"/>
      <c r="D30" s="63"/>
      <c r="E30" s="63"/>
      <c r="F30" s="64"/>
      <c r="G30" s="54"/>
      <c r="J30" s="72"/>
      <c r="K30" s="72"/>
    </row>
    <row r="31" spans="1:11" ht="20.25">
      <c r="A31" s="57" t="s">
        <v>67</v>
      </c>
      <c r="C31" s="62"/>
      <c r="D31" s="63"/>
      <c r="E31" s="61"/>
      <c r="F31" s="58"/>
      <c r="G31" s="54"/>
      <c r="J31" s="72"/>
      <c r="K31" s="72"/>
    </row>
    <row r="32" spans="1:11" ht="20.25">
      <c r="A32" s="78"/>
      <c r="B32" s="52" t="s">
        <v>81</v>
      </c>
      <c r="C32" s="62"/>
      <c r="D32" s="69">
        <v>40934900</v>
      </c>
      <c r="E32" s="61"/>
      <c r="F32" s="58"/>
      <c r="G32" s="70">
        <v>29000000</v>
      </c>
      <c r="J32" s="72"/>
      <c r="K32" s="72"/>
    </row>
    <row r="33" spans="1:11" ht="20.25">
      <c r="A33" s="57" t="s">
        <v>50</v>
      </c>
      <c r="C33" s="62"/>
      <c r="D33" s="81">
        <v>139764547</v>
      </c>
      <c r="E33" s="61"/>
      <c r="F33" s="58"/>
      <c r="G33" s="82">
        <f>SUM(G29:G32)</f>
        <v>52900000</v>
      </c>
      <c r="J33" s="72"/>
      <c r="K33" s="72"/>
    </row>
    <row r="34" spans="1:7" ht="20.25">
      <c r="A34" s="57" t="s">
        <v>51</v>
      </c>
      <c r="G34" s="54"/>
    </row>
    <row r="35" spans="1:7" ht="20.25">
      <c r="A35" s="57"/>
      <c r="B35" s="52" t="s">
        <v>52</v>
      </c>
      <c r="G35" s="54"/>
    </row>
    <row r="36" spans="1:7" ht="20.25">
      <c r="A36" s="57"/>
      <c r="B36" s="83" t="s">
        <v>68</v>
      </c>
      <c r="C36" s="84"/>
      <c r="G36" s="54"/>
    </row>
    <row r="37" spans="1:12" ht="21" thickBot="1">
      <c r="A37" s="57"/>
      <c r="B37" s="83" t="s">
        <v>84</v>
      </c>
      <c r="C37" s="84"/>
      <c r="D37" s="76">
        <v>381146251</v>
      </c>
      <c r="E37" s="54"/>
      <c r="F37" s="54"/>
      <c r="G37" s="76">
        <v>10000000</v>
      </c>
      <c r="J37" s="71"/>
      <c r="K37" s="71"/>
      <c r="L37" s="71"/>
    </row>
    <row r="38" spans="1:7" ht="21" thickTop="1">
      <c r="A38" s="57"/>
      <c r="B38" s="83" t="s">
        <v>69</v>
      </c>
      <c r="C38" s="84"/>
      <c r="D38" s="54"/>
      <c r="E38" s="54"/>
      <c r="F38" s="54"/>
      <c r="G38" s="54"/>
    </row>
    <row r="39" spans="1:7" ht="20.25">
      <c r="A39" s="57"/>
      <c r="B39" s="83" t="s">
        <v>84</v>
      </c>
      <c r="C39" s="86"/>
      <c r="D39" s="52">
        <v>381145725</v>
      </c>
      <c r="E39" s="54"/>
      <c r="F39" s="54"/>
      <c r="G39" s="54">
        <v>10000000</v>
      </c>
    </row>
    <row r="40" spans="1:7" ht="24" customHeight="1">
      <c r="A40" s="58"/>
      <c r="B40" s="52" t="s">
        <v>53</v>
      </c>
      <c r="G40" s="54"/>
    </row>
    <row r="41" spans="2:7" ht="24" customHeight="1">
      <c r="B41" s="52" t="s">
        <v>70</v>
      </c>
      <c r="C41" s="56"/>
      <c r="D41" s="70">
        <v>861681414</v>
      </c>
      <c r="E41" s="54"/>
      <c r="F41" s="54"/>
      <c r="G41" s="74">
        <v>142100000</v>
      </c>
    </row>
    <row r="42" spans="1:7" ht="24" customHeight="1">
      <c r="A42" s="87" t="s">
        <v>54</v>
      </c>
      <c r="C42" s="56"/>
      <c r="D42" s="82">
        <v>1348942139</v>
      </c>
      <c r="E42" s="54"/>
      <c r="F42" s="54"/>
      <c r="G42" s="82">
        <f>SUM(G39:G41)</f>
        <v>152100000</v>
      </c>
    </row>
    <row r="43" spans="1:7" ht="27.75" customHeight="1" thickBot="1">
      <c r="A43" s="57" t="s">
        <v>55</v>
      </c>
      <c r="C43" s="56"/>
      <c r="D43" s="85">
        <v>1488706686</v>
      </c>
      <c r="G43" s="85">
        <f>G42+G33</f>
        <v>205000000</v>
      </c>
    </row>
    <row r="44" ht="12.75" customHeight="1" thickTop="1"/>
    <row r="45" spans="1:7" ht="22.5" customHeight="1">
      <c r="A45" s="58"/>
      <c r="B45" s="77"/>
      <c r="C45" s="60"/>
      <c r="D45" s="58"/>
      <c r="G45" s="54">
        <f>G43-G20</f>
        <v>0</v>
      </c>
    </row>
    <row r="47" spans="4:7" ht="19.5">
      <c r="D47" s="72">
        <v>0</v>
      </c>
      <c r="F47" s="72"/>
      <c r="G47" s="72"/>
    </row>
  </sheetData>
  <sheetProtection/>
  <mergeCells count="3">
    <mergeCell ref="A1:G1"/>
    <mergeCell ref="A2:G2"/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2"/>
  <headerFooter>
    <oddFooter>&amp;L&amp;F&amp;R&amp;A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3"/>
  <sheetViews>
    <sheetView zoomScalePageLayoutView="0" workbookViewId="0" topLeftCell="A1">
      <selection activeCell="O14" sqref="O14"/>
    </sheetView>
  </sheetViews>
  <sheetFormatPr defaultColWidth="8.57421875" defaultRowHeight="23.25" customHeight="1"/>
  <cols>
    <col min="1" max="1" width="2.7109375" style="52" customWidth="1"/>
    <col min="2" max="2" width="44.00390625" style="52" customWidth="1"/>
    <col min="3" max="3" width="6.421875" style="52" customWidth="1"/>
    <col min="4" max="4" width="0.71875" style="52" customWidth="1"/>
    <col min="5" max="5" width="11.140625" style="52" customWidth="1"/>
    <col min="6" max="6" width="0.71875" style="54" customWidth="1"/>
    <col min="7" max="7" width="1.421875" style="52" customWidth="1"/>
    <col min="8" max="8" width="15.421875" style="52" customWidth="1"/>
    <col min="9" max="9" width="1.421875" style="52" customWidth="1"/>
    <col min="10" max="10" width="15.421875" style="52" customWidth="1"/>
    <col min="11" max="11" width="1.421875" style="52" customWidth="1"/>
    <col min="12" max="12" width="15.421875" style="52" customWidth="1"/>
    <col min="13" max="13" width="1.421875" style="52" customWidth="1"/>
    <col min="14" max="16384" width="8.421875" style="52" customWidth="1"/>
  </cols>
  <sheetData>
    <row r="1" spans="1:6" ht="22.5" customHeight="1">
      <c r="A1" s="118" t="s">
        <v>98</v>
      </c>
      <c r="B1" s="118"/>
      <c r="C1" s="118"/>
      <c r="D1" s="118"/>
      <c r="E1" s="118"/>
      <c r="F1" s="118"/>
    </row>
    <row r="2" spans="1:6" ht="22.5" customHeight="1">
      <c r="A2" s="119" t="s">
        <v>79</v>
      </c>
      <c r="B2" s="119"/>
      <c r="C2" s="119"/>
      <c r="D2" s="119"/>
      <c r="E2" s="119"/>
      <c r="F2" s="119"/>
    </row>
    <row r="3" spans="1:6" ht="22.5" customHeight="1">
      <c r="A3" s="120" t="s">
        <v>71</v>
      </c>
      <c r="B3" s="120"/>
      <c r="C3" s="120"/>
      <c r="D3" s="120"/>
      <c r="E3" s="120"/>
      <c r="F3" s="120"/>
    </row>
    <row r="4" spans="1:6" ht="8.25" customHeight="1">
      <c r="A4" s="89"/>
      <c r="B4" s="89"/>
      <c r="C4" s="89"/>
      <c r="D4" s="89"/>
      <c r="E4" s="89"/>
      <c r="F4" s="90"/>
    </row>
    <row r="5" spans="1:6" s="54" customFormat="1" ht="22.5" customHeight="1">
      <c r="A5" s="90"/>
      <c r="B5" s="90"/>
      <c r="C5" s="90"/>
      <c r="D5" s="91"/>
      <c r="E5" s="112" t="s">
        <v>59</v>
      </c>
      <c r="F5" s="110"/>
    </row>
    <row r="6" spans="1:6" ht="22.5" customHeight="1">
      <c r="A6" s="117" t="s">
        <v>86</v>
      </c>
      <c r="B6" s="89"/>
      <c r="C6" s="55"/>
      <c r="D6" s="91"/>
      <c r="E6" s="55" t="s">
        <v>57</v>
      </c>
      <c r="F6" s="51"/>
    </row>
    <row r="7" spans="1:6" ht="23.25" customHeight="1">
      <c r="A7" s="89"/>
      <c r="B7" s="92" t="s">
        <v>72</v>
      </c>
      <c r="C7" s="93"/>
      <c r="D7" s="94"/>
      <c r="E7" s="94">
        <v>120000000</v>
      </c>
      <c r="F7" s="95"/>
    </row>
    <row r="8" spans="1:6" ht="23.25" customHeight="1">
      <c r="A8" s="89"/>
      <c r="B8" s="92" t="s">
        <v>74</v>
      </c>
      <c r="C8" s="92"/>
      <c r="D8" s="94"/>
      <c r="E8" s="96">
        <v>2000000</v>
      </c>
      <c r="F8" s="95"/>
    </row>
    <row r="9" spans="1:6" ht="23.25" customHeight="1">
      <c r="A9" s="97" t="s">
        <v>85</v>
      </c>
      <c r="B9" s="97"/>
      <c r="C9" s="92"/>
      <c r="D9" s="94"/>
      <c r="E9" s="102">
        <f>SUM(E7:E8)</f>
        <v>122000000</v>
      </c>
      <c r="F9" s="95"/>
    </row>
    <row r="10" spans="1:6" ht="23.25" customHeight="1">
      <c r="A10" s="97" t="s">
        <v>87</v>
      </c>
      <c r="B10" s="97"/>
      <c r="C10" s="92"/>
      <c r="D10" s="94"/>
      <c r="E10" s="98"/>
      <c r="F10" s="95"/>
    </row>
    <row r="11" spans="1:6" ht="23.25" customHeight="1">
      <c r="A11" s="89"/>
      <c r="B11" s="92" t="s">
        <v>73</v>
      </c>
      <c r="C11" s="93"/>
      <c r="D11" s="94"/>
      <c r="E11" s="94">
        <v>59000000</v>
      </c>
      <c r="F11" s="95"/>
    </row>
    <row r="12" spans="1:6" ht="23.25" customHeight="1">
      <c r="A12" s="89"/>
      <c r="B12" s="92" t="s">
        <v>75</v>
      </c>
      <c r="C12" s="93"/>
      <c r="D12" s="94"/>
      <c r="E12" s="94">
        <v>20000000</v>
      </c>
      <c r="F12" s="95"/>
    </row>
    <row r="13" spans="1:6" ht="23.25" customHeight="1">
      <c r="A13" s="89"/>
      <c r="B13" s="92" t="s">
        <v>76</v>
      </c>
      <c r="C13" s="92"/>
      <c r="D13" s="95"/>
      <c r="E13" s="95">
        <v>15000000</v>
      </c>
      <c r="F13" s="95"/>
    </row>
    <row r="14" spans="1:6" ht="23.25" customHeight="1">
      <c r="A14" s="99" t="s">
        <v>88</v>
      </c>
      <c r="C14" s="89"/>
      <c r="D14" s="94"/>
      <c r="E14" s="100">
        <f>SUM(E11:E13)</f>
        <v>94000000</v>
      </c>
      <c r="F14" s="95"/>
    </row>
    <row r="15" spans="1:6" ht="8.25" customHeight="1">
      <c r="A15" s="89"/>
      <c r="B15" s="89"/>
      <c r="C15" s="89"/>
      <c r="D15" s="89"/>
      <c r="E15" s="89"/>
      <c r="F15" s="90"/>
    </row>
    <row r="16" spans="1:6" ht="23.25" customHeight="1">
      <c r="A16" s="89" t="s">
        <v>90</v>
      </c>
      <c r="B16" s="97"/>
      <c r="C16" s="92"/>
      <c r="D16" s="98"/>
      <c r="E16" s="103">
        <f>E9-E14</f>
        <v>28000000</v>
      </c>
      <c r="F16" s="95"/>
    </row>
    <row r="17" spans="1:6" ht="23.25" customHeight="1">
      <c r="A17" s="52" t="s">
        <v>89</v>
      </c>
      <c r="B17" s="92"/>
      <c r="C17" s="101"/>
      <c r="D17" s="104"/>
      <c r="E17" s="96">
        <v>-1200000</v>
      </c>
      <c r="F17" s="104"/>
    </row>
    <row r="18" spans="1:6" ht="23.25" customHeight="1">
      <c r="A18" s="52" t="s">
        <v>77</v>
      </c>
      <c r="B18" s="97"/>
      <c r="C18" s="89"/>
      <c r="D18" s="94"/>
      <c r="E18" s="94">
        <f>SUM(E16:E17)</f>
        <v>26800000</v>
      </c>
      <c r="F18" s="95"/>
    </row>
    <row r="19" spans="1:6" ht="23.25" customHeight="1">
      <c r="A19" s="52" t="s">
        <v>78</v>
      </c>
      <c r="B19" s="97"/>
      <c r="C19" s="89"/>
      <c r="D19" s="106"/>
      <c r="E19" s="94">
        <f>-E18*15%</f>
        <v>-4020000</v>
      </c>
      <c r="F19" s="105"/>
    </row>
    <row r="20" spans="1:5" ht="23.25" customHeight="1" thickBot="1">
      <c r="A20" s="87" t="s">
        <v>91</v>
      </c>
      <c r="E20" s="107">
        <f>SUM(E18:E19)</f>
        <v>22780000</v>
      </c>
    </row>
    <row r="21" ht="23.25" customHeight="1" thickTop="1">
      <c r="E21" s="94"/>
    </row>
    <row r="22" ht="23.25" customHeight="1">
      <c r="E22" s="94"/>
    </row>
    <row r="23" ht="23.25" customHeight="1">
      <c r="E23" s="94"/>
    </row>
    <row r="94" spans="10:12" ht="23.25" customHeight="1">
      <c r="J94" s="108"/>
      <c r="L94" s="108"/>
    </row>
    <row r="143" spans="10:12" ht="23.25" customHeight="1">
      <c r="J143" s="108"/>
      <c r="L143" s="108"/>
    </row>
    <row r="145" spans="10:12" ht="23.25" customHeight="1">
      <c r="J145" s="108"/>
      <c r="L145" s="108"/>
    </row>
    <row r="147" spans="10:12" ht="23.25" customHeight="1">
      <c r="J147" s="108"/>
      <c r="L147" s="108"/>
    </row>
    <row r="149" spans="10:12" ht="23.25" customHeight="1">
      <c r="J149" s="108"/>
      <c r="L149" s="108"/>
    </row>
    <row r="150" spans="8:12" ht="23.25" customHeight="1">
      <c r="H150" s="109"/>
      <c r="J150" s="109"/>
      <c r="L150" s="109"/>
    </row>
    <row r="151" spans="8:12" ht="23.25" customHeight="1">
      <c r="H151" s="108"/>
      <c r="J151" s="108"/>
      <c r="L151" s="108"/>
    </row>
    <row r="152" spans="8:12" ht="23.25" customHeight="1">
      <c r="H152" s="109"/>
      <c r="J152" s="109"/>
      <c r="L152" s="109"/>
    </row>
    <row r="153" ht="23.25" customHeight="1">
      <c r="H153" s="108"/>
    </row>
    <row r="172" ht="19.5"/>
    <row r="173" ht="19.5"/>
    <row r="174" ht="19.5"/>
    <row r="175" ht="19.5"/>
    <row r="176" ht="19.5"/>
  </sheetData>
  <sheetProtection/>
  <mergeCells count="3">
    <mergeCell ref="A2:F2"/>
    <mergeCell ref="A3:F3"/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headerFooter>
    <oddFooter>&amp;L&amp;F&amp;R&amp;A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87" zoomScaleNormal="87" zoomScaleSheetLayoutView="80" zoomScalePageLayoutView="0" workbookViewId="0" topLeftCell="A1">
      <selection activeCell="L9" sqref="L9"/>
    </sheetView>
  </sheetViews>
  <sheetFormatPr defaultColWidth="9.140625" defaultRowHeight="15"/>
  <cols>
    <col min="1" max="1" width="41.8515625" style="3" customWidth="1"/>
    <col min="2" max="2" width="35.00390625" style="1" customWidth="1"/>
    <col min="3" max="3" width="16.00390625" style="2" customWidth="1"/>
    <col min="4" max="4" width="16.421875" style="2" customWidth="1"/>
    <col min="5" max="5" width="0.5625" style="3" customWidth="1"/>
    <col min="6" max="6" width="33.7109375" style="3" customWidth="1"/>
    <col min="7" max="7" width="6.421875" style="1" customWidth="1"/>
    <col min="8" max="8" width="14.8515625" style="4" bestFit="1" customWidth="1"/>
    <col min="9" max="9" width="16.140625" style="4" bestFit="1" customWidth="1"/>
    <col min="10" max="10" width="1.421875" style="4" customWidth="1"/>
    <col min="11" max="16384" width="9.140625" style="3" customWidth="1"/>
  </cols>
  <sheetData>
    <row r="1" spans="1:9" ht="28.5">
      <c r="A1" s="37" t="s">
        <v>99</v>
      </c>
      <c r="C1" s="22"/>
      <c r="D1" s="22"/>
      <c r="E1" s="20"/>
      <c r="I1" s="41"/>
    </row>
    <row r="2" spans="1:9" ht="24.75" customHeight="1">
      <c r="A2" s="7" t="s">
        <v>9</v>
      </c>
      <c r="C2" s="6"/>
      <c r="D2" s="6"/>
      <c r="E2" s="7"/>
      <c r="F2" s="9" t="s">
        <v>0</v>
      </c>
      <c r="G2" s="5"/>
      <c r="H2" s="8"/>
      <c r="I2" s="8"/>
    </row>
    <row r="3" spans="1:9" ht="24.75" customHeight="1">
      <c r="A3" s="37" t="s">
        <v>20</v>
      </c>
      <c r="B3" s="5"/>
      <c r="C3" s="6"/>
      <c r="D3" s="6"/>
      <c r="E3" s="7"/>
      <c r="F3" s="9" t="s">
        <v>1</v>
      </c>
      <c r="G3" s="5"/>
      <c r="H3" s="8"/>
      <c r="I3" s="8"/>
    </row>
    <row r="4" spans="2:9" ht="24.75" customHeight="1">
      <c r="B4" s="5"/>
      <c r="C4" s="6"/>
      <c r="D4" s="6"/>
      <c r="E4" s="7"/>
      <c r="I4" s="8"/>
    </row>
    <row r="5" spans="1:10" s="11" customFormat="1" ht="24" customHeight="1">
      <c r="A5" s="34" t="s">
        <v>2</v>
      </c>
      <c r="B5" s="34" t="s">
        <v>3</v>
      </c>
      <c r="C5" s="35" t="s">
        <v>4</v>
      </c>
      <c r="D5" s="35" t="s">
        <v>5</v>
      </c>
      <c r="E5" s="7"/>
      <c r="F5" s="121" t="s">
        <v>11</v>
      </c>
      <c r="G5" s="122"/>
      <c r="H5" s="122"/>
      <c r="I5" s="123"/>
      <c r="J5" s="10"/>
    </row>
    <row r="6" spans="1:10" ht="23.25">
      <c r="A6" s="29" t="s">
        <v>12</v>
      </c>
      <c r="B6" s="12" t="s">
        <v>30</v>
      </c>
      <c r="C6" s="13"/>
      <c r="D6" s="14"/>
      <c r="F6" s="38" t="s">
        <v>6</v>
      </c>
      <c r="G6" s="38" t="s">
        <v>10</v>
      </c>
      <c r="H6" s="39" t="s">
        <v>7</v>
      </c>
      <c r="I6" s="39" t="s">
        <v>8</v>
      </c>
      <c r="J6" s="8"/>
    </row>
    <row r="7" spans="1:10" ht="24" customHeight="1">
      <c r="A7" s="15" t="s">
        <v>13</v>
      </c>
      <c r="B7" s="16"/>
      <c r="C7" s="17"/>
      <c r="D7" s="18"/>
      <c r="F7" s="19" t="s">
        <v>34</v>
      </c>
      <c r="G7" s="24"/>
      <c r="H7" s="25"/>
      <c r="I7" s="25"/>
      <c r="J7" s="8"/>
    </row>
    <row r="8" spans="1:10" ht="24" customHeight="1">
      <c r="A8" s="29" t="s">
        <v>14</v>
      </c>
      <c r="B8" s="12" t="s">
        <v>31</v>
      </c>
      <c r="C8" s="13"/>
      <c r="D8" s="12"/>
      <c r="F8" s="19" t="s">
        <v>25</v>
      </c>
      <c r="G8" s="24"/>
      <c r="H8" s="25"/>
      <c r="I8" s="25"/>
      <c r="J8" s="8"/>
    </row>
    <row r="9" spans="1:10" ht="24" customHeight="1">
      <c r="A9" s="15" t="s">
        <v>15</v>
      </c>
      <c r="B9" s="16"/>
      <c r="C9" s="16"/>
      <c r="D9" s="16"/>
      <c r="F9" s="19" t="s">
        <v>26</v>
      </c>
      <c r="G9" s="24"/>
      <c r="H9" s="25"/>
      <c r="I9" s="25"/>
      <c r="J9" s="8"/>
    </row>
    <row r="10" spans="1:10" ht="24" customHeight="1">
      <c r="A10" s="29" t="s">
        <v>16</v>
      </c>
      <c r="B10" s="12" t="s">
        <v>32</v>
      </c>
      <c r="C10" s="13"/>
      <c r="D10" s="12"/>
      <c r="F10" s="19" t="s">
        <v>27</v>
      </c>
      <c r="G10" s="24"/>
      <c r="H10" s="25"/>
      <c r="I10" s="26"/>
      <c r="J10" s="8"/>
    </row>
    <row r="11" spans="1:10" ht="24" customHeight="1">
      <c r="A11" s="15" t="s">
        <v>17</v>
      </c>
      <c r="B11" s="16"/>
      <c r="C11" s="16"/>
      <c r="D11" s="16"/>
      <c r="F11" s="20"/>
      <c r="G11" s="27"/>
      <c r="H11" s="32"/>
      <c r="I11" s="33"/>
      <c r="J11" s="8"/>
    </row>
    <row r="12" spans="1:10" ht="25.5" customHeight="1">
      <c r="A12" s="29" t="s">
        <v>18</v>
      </c>
      <c r="B12" s="124" t="s">
        <v>21</v>
      </c>
      <c r="C12" s="13"/>
      <c r="D12" s="12"/>
      <c r="F12" s="20"/>
      <c r="G12" s="27"/>
      <c r="H12" s="32"/>
      <c r="I12" s="33"/>
      <c r="J12" s="8"/>
    </row>
    <row r="13" spans="1:10" ht="25.5" customHeight="1">
      <c r="A13" s="36" t="s">
        <v>19</v>
      </c>
      <c r="B13" s="125"/>
      <c r="C13" s="16"/>
      <c r="D13" s="16"/>
      <c r="F13" s="20"/>
      <c r="G13" s="27"/>
      <c r="H13" s="32"/>
      <c r="I13" s="33"/>
      <c r="J13" s="8"/>
    </row>
    <row r="14" spans="1:10" ht="24" customHeight="1">
      <c r="A14" s="20"/>
      <c r="B14" s="21"/>
      <c r="C14" s="30"/>
      <c r="D14" s="31"/>
      <c r="F14" s="20"/>
      <c r="G14" s="27"/>
      <c r="H14" s="32"/>
      <c r="I14" s="33"/>
      <c r="J14" s="8"/>
    </row>
    <row r="15" spans="1:4" ht="23.25">
      <c r="A15" s="20" t="s">
        <v>28</v>
      </c>
      <c r="B15" s="21"/>
      <c r="C15" s="22"/>
      <c r="D15" s="23"/>
    </row>
    <row r="16" spans="1:4" ht="23.25">
      <c r="A16" s="20" t="s">
        <v>29</v>
      </c>
      <c r="B16" s="21"/>
      <c r="C16" s="22"/>
      <c r="D16" s="23"/>
    </row>
    <row r="17" spans="1:4" ht="23.25">
      <c r="A17" s="20"/>
      <c r="B17" s="21"/>
      <c r="C17" s="22"/>
      <c r="D17" s="23"/>
    </row>
    <row r="18" ht="23.25">
      <c r="A18" s="42" t="s">
        <v>23</v>
      </c>
    </row>
    <row r="19" ht="23.25">
      <c r="A19" s="28" t="s">
        <v>24</v>
      </c>
    </row>
    <row r="20" ht="23.25">
      <c r="A20" s="28" t="s">
        <v>22</v>
      </c>
    </row>
  </sheetData>
  <sheetProtection/>
  <mergeCells count="2">
    <mergeCell ref="F5:I5"/>
    <mergeCell ref="B12:B13"/>
  </mergeCells>
  <printOptions/>
  <pageMargins left="0.3937007874015748" right="0.1968503937007874" top="0.6299212598425197" bottom="0.7874015748031497" header="0.15748031496062992" footer="0.15748031496062992"/>
  <pageSetup fitToHeight="1" fitToWidth="1" horizontalDpi="600" verticalDpi="600" orientation="landscape" paperSize="9" scale="73" r:id="rId2"/>
  <headerFooter>
    <oddFooter>&amp;L&amp;F&amp;C&amp;A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84" zoomScaleNormal="84" zoomScalePageLayoutView="0" workbookViewId="0" topLeftCell="A1">
      <selection activeCell="M15" sqref="M15"/>
    </sheetView>
  </sheetViews>
  <sheetFormatPr defaultColWidth="9.140625" defaultRowHeight="15"/>
  <cols>
    <col min="1" max="1" width="41.8515625" style="3" customWidth="1"/>
    <col min="2" max="2" width="35.00390625" style="1" customWidth="1"/>
    <col min="3" max="3" width="16.00390625" style="2" customWidth="1"/>
    <col min="4" max="4" width="16.421875" style="2" customWidth="1"/>
    <col min="5" max="5" width="0.5625" style="3" customWidth="1"/>
    <col min="6" max="6" width="33.7109375" style="3" customWidth="1"/>
    <col min="7" max="7" width="6.421875" style="1" customWidth="1"/>
    <col min="8" max="8" width="14.8515625" style="4" bestFit="1" customWidth="1"/>
    <col min="9" max="9" width="16.140625" style="4" bestFit="1" customWidth="1"/>
    <col min="10" max="10" width="1.421875" style="4" customWidth="1"/>
    <col min="11" max="16384" width="9.140625" style="3" customWidth="1"/>
  </cols>
  <sheetData>
    <row r="1" spans="1:9" ht="28.5">
      <c r="A1" s="40" t="s">
        <v>98</v>
      </c>
      <c r="B1" s="50"/>
      <c r="C1" s="22"/>
      <c r="D1" s="22"/>
      <c r="E1" s="20"/>
      <c r="I1" s="41"/>
    </row>
    <row r="2" spans="1:9" ht="24.75" customHeight="1">
      <c r="A2" s="7" t="s">
        <v>96</v>
      </c>
      <c r="C2" s="6"/>
      <c r="D2" s="6"/>
      <c r="E2" s="7"/>
      <c r="F2" s="9" t="s">
        <v>0</v>
      </c>
      <c r="G2" s="5"/>
      <c r="H2" s="8"/>
      <c r="I2" s="8"/>
    </row>
    <row r="3" spans="1:9" ht="24.75" customHeight="1">
      <c r="A3" s="37" t="s">
        <v>20</v>
      </c>
      <c r="B3" s="5"/>
      <c r="C3" s="6"/>
      <c r="D3" s="6"/>
      <c r="E3" s="7"/>
      <c r="F3" s="9" t="s">
        <v>1</v>
      </c>
      <c r="G3" s="5"/>
      <c r="H3" s="8"/>
      <c r="I3" s="8"/>
    </row>
    <row r="4" spans="2:9" ht="24.75" customHeight="1">
      <c r="B4" s="5"/>
      <c r="C4" s="6"/>
      <c r="D4" s="6"/>
      <c r="E4" s="7"/>
      <c r="I4" s="8"/>
    </row>
    <row r="5" spans="1:10" s="11" customFormat="1" ht="24" customHeight="1">
      <c r="A5" s="34" t="s">
        <v>2</v>
      </c>
      <c r="B5" s="34" t="s">
        <v>3</v>
      </c>
      <c r="C5" s="35" t="s">
        <v>4</v>
      </c>
      <c r="D5" s="35" t="s">
        <v>5</v>
      </c>
      <c r="E5" s="7"/>
      <c r="F5" s="121" t="s">
        <v>11</v>
      </c>
      <c r="G5" s="122"/>
      <c r="H5" s="122"/>
      <c r="I5" s="123"/>
      <c r="J5" s="10"/>
    </row>
    <row r="6" spans="1:10" ht="23.25">
      <c r="A6" s="29" t="s">
        <v>12</v>
      </c>
      <c r="B6" s="12" t="s">
        <v>33</v>
      </c>
      <c r="C6" s="45">
        <f>H7</f>
        <v>1340000</v>
      </c>
      <c r="D6" s="46">
        <v>1300000</v>
      </c>
      <c r="F6" s="38" t="s">
        <v>6</v>
      </c>
      <c r="G6" s="38" t="s">
        <v>10</v>
      </c>
      <c r="H6" s="39" t="s">
        <v>7</v>
      </c>
      <c r="I6" s="39" t="s">
        <v>8</v>
      </c>
      <c r="J6" s="8"/>
    </row>
    <row r="7" spans="1:10" ht="24" customHeight="1">
      <c r="A7" s="15" t="s">
        <v>13</v>
      </c>
      <c r="B7" s="16"/>
      <c r="C7" s="47"/>
      <c r="D7" s="48"/>
      <c r="F7" s="19" t="s">
        <v>34</v>
      </c>
      <c r="G7" s="24">
        <v>0.05</v>
      </c>
      <c r="H7" s="43">
        <f>G7*I7</f>
        <v>1340000</v>
      </c>
      <c r="I7" s="43">
        <f>PL!E18</f>
        <v>26800000</v>
      </c>
      <c r="J7" s="8"/>
    </row>
    <row r="8" spans="1:10" ht="24" customHeight="1">
      <c r="A8" s="29" t="s">
        <v>14</v>
      </c>
      <c r="B8" s="12" t="s">
        <v>93</v>
      </c>
      <c r="C8" s="45">
        <f>C6*75%</f>
        <v>1005000</v>
      </c>
      <c r="D8" s="45">
        <v>1000000</v>
      </c>
      <c r="F8" s="19" t="s">
        <v>92</v>
      </c>
      <c r="G8" s="24">
        <v>0.02</v>
      </c>
      <c r="H8" s="43">
        <f>G8*I8</f>
        <v>2440000</v>
      </c>
      <c r="I8" s="43">
        <f>PL!E9</f>
        <v>122000000</v>
      </c>
      <c r="J8" s="8"/>
    </row>
    <row r="9" spans="1:10" ht="24" customHeight="1">
      <c r="A9" s="15" t="s">
        <v>15</v>
      </c>
      <c r="B9" s="16"/>
      <c r="C9" s="49"/>
      <c r="D9" s="49"/>
      <c r="F9" s="19" t="s">
        <v>26</v>
      </c>
      <c r="G9" s="24">
        <v>0.01</v>
      </c>
      <c r="H9" s="43">
        <f>G9*I9</f>
        <v>2050000</v>
      </c>
      <c r="I9" s="43">
        <f>'BS'!G20</f>
        <v>205000000</v>
      </c>
      <c r="J9" s="8"/>
    </row>
    <row r="10" spans="1:10" ht="24" customHeight="1">
      <c r="A10" s="29" t="s">
        <v>16</v>
      </c>
      <c r="B10" s="12" t="s">
        <v>32</v>
      </c>
      <c r="C10" s="45">
        <f>C6*5%</f>
        <v>67000</v>
      </c>
      <c r="D10" s="45">
        <v>65000</v>
      </c>
      <c r="F10" s="19" t="s">
        <v>27</v>
      </c>
      <c r="G10" s="24">
        <v>0.03</v>
      </c>
      <c r="H10" s="44">
        <f>G10*I10</f>
        <v>4563000</v>
      </c>
      <c r="I10" s="44">
        <f>'BS'!G42</f>
        <v>152100000</v>
      </c>
      <c r="J10" s="8"/>
    </row>
    <row r="11" spans="1:10" ht="24" customHeight="1">
      <c r="A11" s="15" t="s">
        <v>17</v>
      </c>
      <c r="B11" s="16"/>
      <c r="C11" s="16"/>
      <c r="D11" s="16"/>
      <c r="F11" s="20"/>
      <c r="G11" s="27"/>
      <c r="H11" s="32"/>
      <c r="I11" s="33"/>
      <c r="J11" s="8"/>
    </row>
    <row r="12" spans="1:10" ht="25.5" customHeight="1">
      <c r="A12" s="29" t="s">
        <v>18</v>
      </c>
      <c r="B12" s="126" t="s">
        <v>94</v>
      </c>
      <c r="C12" s="128" t="s">
        <v>95</v>
      </c>
      <c r="D12" s="129"/>
      <c r="F12" s="20"/>
      <c r="G12" s="27"/>
      <c r="H12" s="32"/>
      <c r="I12" s="33"/>
      <c r="J12" s="8"/>
    </row>
    <row r="13" spans="1:10" ht="25.5" customHeight="1">
      <c r="A13" s="36" t="s">
        <v>19</v>
      </c>
      <c r="B13" s="127"/>
      <c r="C13" s="130"/>
      <c r="D13" s="131"/>
      <c r="F13" s="20"/>
      <c r="G13" s="27"/>
      <c r="H13" s="32"/>
      <c r="I13" s="33"/>
      <c r="J13" s="8"/>
    </row>
    <row r="14" spans="1:10" ht="24" customHeight="1">
      <c r="A14" s="20"/>
      <c r="B14" s="21"/>
      <c r="C14" s="30"/>
      <c r="D14" s="31"/>
      <c r="F14" s="20"/>
      <c r="G14" s="27"/>
      <c r="H14" s="32"/>
      <c r="I14" s="33"/>
      <c r="J14" s="8"/>
    </row>
    <row r="15" spans="1:10" ht="24" customHeight="1">
      <c r="A15" s="20" t="s">
        <v>97</v>
      </c>
      <c r="B15" s="21"/>
      <c r="C15" s="30"/>
      <c r="D15" s="31"/>
      <c r="F15" s="20"/>
      <c r="G15" s="27"/>
      <c r="H15" s="32"/>
      <c r="I15" s="33"/>
      <c r="J15" s="8"/>
    </row>
    <row r="16" spans="1:4" ht="23.25">
      <c r="A16" s="20" t="s">
        <v>35</v>
      </c>
      <c r="B16" s="21"/>
      <c r="C16" s="22"/>
      <c r="D16" s="23"/>
    </row>
    <row r="17" spans="1:4" ht="23.25">
      <c r="A17" s="20" t="s">
        <v>36</v>
      </c>
      <c r="B17" s="21"/>
      <c r="C17" s="22"/>
      <c r="D17" s="23"/>
    </row>
    <row r="18" spans="1:4" ht="23.25">
      <c r="A18" s="20" t="s">
        <v>100</v>
      </c>
      <c r="B18" s="21"/>
      <c r="C18" s="22"/>
      <c r="D18" s="23"/>
    </row>
    <row r="19" spans="1:4" ht="23.25">
      <c r="A19" s="20" t="s">
        <v>101</v>
      </c>
      <c r="B19" s="21"/>
      <c r="C19" s="22"/>
      <c r="D19" s="23"/>
    </row>
    <row r="21" ht="23.25">
      <c r="A21" s="42" t="s">
        <v>23</v>
      </c>
    </row>
    <row r="22" ht="23.25">
      <c r="A22" s="28" t="s">
        <v>24</v>
      </c>
    </row>
    <row r="23" ht="23.25">
      <c r="A23" s="28" t="s">
        <v>22</v>
      </c>
    </row>
  </sheetData>
  <sheetProtection/>
  <mergeCells count="3">
    <mergeCell ref="F5:I5"/>
    <mergeCell ref="B12:B13"/>
    <mergeCell ref="C12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headerFooter>
    <oddFooter>&amp;L&amp;F&amp;C&amp;A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Nitchanan</dc:creator>
  <cp:keywords/>
  <dc:description/>
  <cp:lastModifiedBy>Windows User</cp:lastModifiedBy>
  <cp:lastPrinted>2016-06-14T04:15:28Z</cp:lastPrinted>
  <dcterms:created xsi:type="dcterms:W3CDTF">2014-09-11T04:13:06Z</dcterms:created>
  <dcterms:modified xsi:type="dcterms:W3CDTF">2018-11-24T09:20:44Z</dcterms:modified>
  <cp:category/>
  <cp:version/>
  <cp:contentType/>
  <cp:contentStatus/>
</cp:coreProperties>
</file>